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lcampbe5\Desktop\"/>
    </mc:Choice>
  </mc:AlternateContent>
  <xr:revisionPtr revIDLastSave="0" documentId="8_{0F6B431E-690B-4E74-A238-D7C35C330D9E}" xr6:coauthVersionLast="46" xr6:coauthVersionMax="46" xr10:uidLastSave="{00000000-0000-0000-0000-000000000000}"/>
  <bookViews>
    <workbookView xWindow="28680" yWindow="-120" windowWidth="29040" windowHeight="17640" xr2:uid="{51DEA752-265E-4CC4-8CFF-01FF5FEFA010}"/>
  </bookViews>
  <sheets>
    <sheet name="Harbour Charges"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2" l="1"/>
  <c r="D18" i="2"/>
  <c r="D17" i="2"/>
  <c r="D16" i="2"/>
  <c r="D15" i="2"/>
  <c r="D14" i="2"/>
  <c r="D13" i="2"/>
  <c r="D12" i="2"/>
  <c r="D11" i="2"/>
  <c r="D10" i="2"/>
  <c r="D9" i="2"/>
  <c r="D8" i="2"/>
  <c r="D7" i="2"/>
  <c r="D6" i="2"/>
  <c r="E29" i="2"/>
  <c r="F29" i="2" s="1"/>
  <c r="E28" i="2"/>
  <c r="F28" i="2" s="1"/>
  <c r="F52" i="2"/>
  <c r="F56" i="2"/>
  <c r="F53" i="2"/>
  <c r="E43" i="2" l="1"/>
  <c r="F43" i="2" s="1"/>
  <c r="F51" i="2"/>
  <c r="F49" i="2"/>
  <c r="F48" i="2"/>
  <c r="F46" i="2"/>
  <c r="E44" i="2"/>
  <c r="F44" i="2" s="1"/>
  <c r="E41" i="2" l="1"/>
  <c r="F41" i="2" s="1"/>
  <c r="E40" i="2"/>
  <c r="F40" i="2" s="1"/>
  <c r="E39" i="2"/>
  <c r="F39" i="2" s="1"/>
  <c r="F26" i="2"/>
  <c r="F25" i="2"/>
  <c r="E35" i="2"/>
  <c r="F35" i="2" s="1"/>
  <c r="E34" i="2"/>
  <c r="F34" i="2" s="1"/>
  <c r="E32" i="2"/>
  <c r="F32" i="2" s="1"/>
  <c r="E21" i="2"/>
  <c r="F21" i="2" s="1"/>
  <c r="E5" i="2"/>
  <c r="F5" i="2" s="1"/>
  <c r="E13" i="2" l="1"/>
  <c r="F13" i="2" s="1"/>
  <c r="E16" i="2"/>
  <c r="F16" i="2" s="1"/>
  <c r="E18" i="2"/>
  <c r="E11" i="2"/>
  <c r="F11" i="2" s="1"/>
  <c r="E19" i="2"/>
  <c r="F19" i="2" s="1"/>
  <c r="E23" i="2"/>
  <c r="F23" i="2" s="1"/>
  <c r="E7" i="2"/>
  <c r="E15" i="2"/>
  <c r="F15" i="2" s="1"/>
  <c r="E8" i="2"/>
  <c r="F8" i="2" s="1"/>
  <c r="E12" i="2"/>
  <c r="F12" i="2" s="1"/>
  <c r="E22" i="2"/>
  <c r="F22" i="2" s="1"/>
  <c r="F18" i="2"/>
  <c r="E17" i="2"/>
  <c r="F17" i="2" s="1"/>
  <c r="E9" i="2"/>
  <c r="F9" i="2" s="1"/>
  <c r="F7" i="2"/>
  <c r="E10" i="2"/>
  <c r="F10" i="2" s="1"/>
  <c r="E14" i="2"/>
  <c r="F14" i="2" s="1"/>
  <c r="E6" i="2"/>
  <c r="F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Ashley McCallum</author>
  </authors>
  <commentList>
    <comment ref="D22" authorId="0" shapeId="0" xr:uid="{E57AC0BC-2DCC-4C4B-95F0-E300195B0D01}">
      <text>
        <r>
          <rPr>
            <sz val="11"/>
            <color theme="1"/>
            <rFont val="Calibri"/>
            <family val="2"/>
            <scheme val="minor"/>
          </rPr>
          <t>Ashley McCallum:
Unit Rate has been rounded as per request from Harbours Sub-Committee - £1,098.70</t>
        </r>
      </text>
    </comment>
    <comment ref="D23" authorId="0" shapeId="0" xr:uid="{94C94C30-50AC-4513-93FB-1D4F2736311E}">
      <text>
        <r>
          <rPr>
            <sz val="11"/>
            <color theme="1"/>
            <rFont val="Calibri"/>
            <family val="2"/>
            <scheme val="minor"/>
          </rPr>
          <t>Ashley McCallum:
Unit Rate has been rounded as per request from Harbours Sub-Committee - £1,363.40</t>
        </r>
      </text>
    </comment>
  </commentList>
</comments>
</file>

<file path=xl/sharedStrings.xml><?xml version="1.0" encoding="utf-8"?>
<sst xmlns="http://schemas.openxmlformats.org/spreadsheetml/2006/main" count="91" uniqueCount="91">
  <si>
    <t>Harbour Charges 2022-2023 for Banff, Portsoy, Rosehearty, Stonehaven, Gourdon &amp; Johnshaven</t>
  </si>
  <si>
    <t>Unit Rate (Exc VAT)</t>
  </si>
  <si>
    <t>VAT - 20%</t>
  </si>
  <si>
    <t>Unit Rate (Inc VAT)</t>
  </si>
  <si>
    <t>C.1</t>
  </si>
  <si>
    <t>BERTHING FEES (RECREATIONAL &amp; COMMERCIAL)</t>
  </si>
  <si>
    <t>C.1.1</t>
  </si>
  <si>
    <t>6m or Under</t>
  </si>
  <si>
    <r>
      <rPr>
        <b/>
        <sz val="11"/>
        <color theme="1"/>
        <rFont val="Arial"/>
        <family val="2"/>
      </rPr>
      <t>6 Month Berthing</t>
    </r>
    <r>
      <rPr>
        <sz val="11"/>
        <color theme="1"/>
        <rFont val="Arial"/>
        <family val="2"/>
      </rPr>
      <t xml:space="preserve">
Applicable at Banff (including Compound), Portsoy, Rosehearty (inluding Compound), Stonehaven, Gourdon, Johnshaven &amp; Hardstandings at all Harbours
</t>
    </r>
    <r>
      <rPr>
        <b/>
        <sz val="11"/>
        <color rgb="FFFF0000"/>
        <rFont val="Arial"/>
        <family val="2"/>
      </rPr>
      <t>£117.00</t>
    </r>
    <r>
      <rPr>
        <sz val="11"/>
        <color theme="1"/>
        <rFont val="Arial"/>
        <family val="2"/>
      </rPr>
      <t xml:space="preserve"> minimum charge up to 6 meters.  </t>
    </r>
    <r>
      <rPr>
        <b/>
        <sz val="11"/>
        <color rgb="FFFF0000"/>
        <rFont val="Arial"/>
        <family val="2"/>
      </rPr>
      <t>£21.00</t>
    </r>
    <r>
      <rPr>
        <sz val="11"/>
        <color theme="1"/>
        <rFont val="Arial"/>
        <family val="2"/>
      </rPr>
      <t xml:space="preserve"> additional charge for each metre or part of a metre in excess of 6 metres</t>
    </r>
  </si>
  <si>
    <t>6.m - 7m</t>
  </si>
  <si>
    <t>7.m - 8m</t>
  </si>
  <si>
    <t>8.m - 9m</t>
  </si>
  <si>
    <t>9.m - 10m</t>
  </si>
  <si>
    <t>10.m - 11m</t>
  </si>
  <si>
    <t>11.m - 12m</t>
  </si>
  <si>
    <t>12.m - 13m</t>
  </si>
  <si>
    <t>13.m - 14m</t>
  </si>
  <si>
    <t>14.m - 15m</t>
  </si>
  <si>
    <t>15.m - 16m</t>
  </si>
  <si>
    <t>16.m - 17m</t>
  </si>
  <si>
    <t>17m - 18m</t>
  </si>
  <si>
    <t>18.m - 19m</t>
  </si>
  <si>
    <t>19.m - 20m</t>
  </si>
  <si>
    <t>C.1.2</t>
  </si>
  <si>
    <t>Pontoons Berths at Banff Marina</t>
  </si>
  <si>
    <r>
      <t xml:space="preserve">Minimum Charge </t>
    </r>
    <r>
      <rPr>
        <b/>
        <sz val="11"/>
        <color rgb="FFFF0000"/>
        <rFont val="Arial"/>
        <family val="2"/>
      </rPr>
      <t>£834.00</t>
    </r>
    <r>
      <rPr>
        <sz val="11"/>
        <color theme="1"/>
        <rFont val="Arial"/>
        <family val="2"/>
      </rPr>
      <t xml:space="preserve">
</t>
    </r>
    <r>
      <rPr>
        <b/>
        <sz val="11"/>
        <color rgb="FFFF0000"/>
        <rFont val="Arial"/>
        <family val="2"/>
      </rPr>
      <t>£132.35</t>
    </r>
    <r>
      <rPr>
        <sz val="11"/>
        <color theme="1"/>
        <rFont val="Arial"/>
        <family val="2"/>
      </rPr>
      <t xml:space="preserve"> additional charge for each metre or part of a metre in excess of 6 metres</t>
    </r>
  </si>
  <si>
    <t xml:space="preserve">6m  </t>
  </si>
  <si>
    <t>8m</t>
  </si>
  <si>
    <t>10m</t>
  </si>
  <si>
    <t>C.2</t>
  </si>
  <si>
    <t>SUPPLY OF WATER FOR RECREATIONAL VESSELS</t>
  </si>
  <si>
    <t>C.2.1</t>
  </si>
  <si>
    <t>Compulsory charge in Leisure Harbours where water is supplied, an annual fee shall be levied on all vessels over and above berthing fees levied under Item C.1.1 above for the supply of water.</t>
  </si>
  <si>
    <t>C.2.2</t>
  </si>
  <si>
    <t>Compulsory charge on Pontoon berths in Banff Harbour Marina an annual fee of £26.58 per berth will be levied on all vessels over and above berthing fees levied under Item C.1.2 above for the supply of water.</t>
  </si>
  <si>
    <t>C.3</t>
  </si>
  <si>
    <t>SUPPLY OF ELECTRICITY AT BANFF</t>
  </si>
  <si>
    <t>C.3.1</t>
  </si>
  <si>
    <t>In Banff Harbour Marina an Annual Fee of £59.82 per berth will be levied on all vessels using electricity over and above berthing fees levied under Item C.1.2</t>
  </si>
  <si>
    <t>C.3.2</t>
  </si>
  <si>
    <t>In Banff Harbour &amp; Compound an Annual Fee of £25.00 per berth will be levied on all vessels using electricity over and above berthing fees levied under Item C.1.1</t>
  </si>
  <si>
    <t>C.4</t>
  </si>
  <si>
    <t>TRAILERS IN COMPOUND</t>
  </si>
  <si>
    <t>C.4.1</t>
  </si>
  <si>
    <t>Trailers can be left in the Compound for 1 month free of charge, any additional months to be charged at £78.00 + VAT per month</t>
  </si>
  <si>
    <t>C.5</t>
  </si>
  <si>
    <t>SINGLE ENTRY (AND ROVER TICKET)</t>
  </si>
  <si>
    <t>C.5.1</t>
  </si>
  <si>
    <t>Single Entry for 24 hour period or part there of</t>
  </si>
  <si>
    <t>C.5.2</t>
  </si>
  <si>
    <t>All harbours (Rovers Ticket valid for 1 week from date of issue, except Macduff &amp; Banff Serviced pontoons - covers 2 nights in either harbour only)</t>
  </si>
  <si>
    <t>C.6</t>
  </si>
  <si>
    <t>CHARTER OPERATIONS FOR LEISURE PURPOSES</t>
  </si>
  <si>
    <t>C.6.1</t>
  </si>
  <si>
    <t>Commercial vessels that are regularly engaged in running sea angling, leisure fishing or tourist trips shall declare themselves to be involved in such trade.
For the purposes of this section "regularly engaged in running sea angling, leisure fishing, or tourist trips" means a minimum of 20 trips per 6 month period.
An uplift shall be applied at the percentage indicated to the appropriate Composition Fee as designated under Item C.1 above, at the start of each season.
If the operator fails to meet the necessary number of trips indicated above, the uplift may be reimbursed on production of the owner's proof of this.</t>
  </si>
  <si>
    <t>C.7</t>
  </si>
  <si>
    <t>UNMANNED SLIPWAYS &amp; REPAIR PADS</t>
  </si>
  <si>
    <t>C.7.1</t>
  </si>
  <si>
    <t>Any vessel using a slipway inclusive of entry and exit from the harbour for one day only</t>
  </si>
  <si>
    <t>C.7.2</t>
  </si>
  <si>
    <t>Season ticket for unlimited use of any Aberdeenshire Council slipway (other than the commercial slipway at Macduff) valid for 6 months commencing 1st April or 1st October, per vessel.</t>
  </si>
  <si>
    <t>C.7.3</t>
  </si>
  <si>
    <t>Use of repair pads by any vessel in respect of which a composition fee has been paid</t>
  </si>
  <si>
    <t>C.8</t>
  </si>
  <si>
    <t>CHARGE FOR STORAGE OF FISHING GEAR ON PIER</t>
  </si>
  <si>
    <t>C.8.1</t>
  </si>
  <si>
    <r>
      <rPr>
        <b/>
        <sz val="11"/>
        <color rgb="FF000000"/>
        <rFont val="Arial"/>
        <family val="2"/>
      </rPr>
      <t xml:space="preserve">Authorised Storage - </t>
    </r>
    <r>
      <rPr>
        <sz val="11"/>
        <color rgb="FF000000"/>
        <rFont val="Arial"/>
        <family val="2"/>
      </rPr>
      <t>After 1 week up to 6 months (INCL VAT).</t>
    </r>
  </si>
  <si>
    <t>C.8.2</t>
  </si>
  <si>
    <r>
      <rPr>
        <b/>
        <sz val="11"/>
        <color theme="1"/>
        <rFont val="Arial"/>
        <family val="2"/>
      </rPr>
      <t xml:space="preserve">Unauthorised Storage - </t>
    </r>
    <r>
      <rPr>
        <sz val="11"/>
        <color theme="1"/>
        <rFont val="Arial"/>
        <family val="2"/>
      </rPr>
      <t>Charge per item per day, after 1 weeks, for gear left on pier excluding vessels under repair.   All gear stored on the piers is to be tagged with name and number of vessel. (INCL VAT)</t>
    </r>
  </si>
  <si>
    <t>C.9</t>
  </si>
  <si>
    <t>CHARGE FOR ICE</t>
  </si>
  <si>
    <t>C.9.1</t>
  </si>
  <si>
    <r>
      <rPr>
        <b/>
        <sz val="11"/>
        <color theme="1"/>
        <rFont val="Arial"/>
        <family val="2"/>
      </rPr>
      <t xml:space="preserve">Flaked Ice Supply at Banff Marina </t>
    </r>
    <r>
      <rPr>
        <sz val="11"/>
        <color theme="1"/>
        <rFont val="Arial"/>
        <family val="2"/>
      </rPr>
      <t xml:space="preserve">
Flake ice will be provided free of charge to Berth Holders of Aberdeenshire Council Harbours, supplies permitting. Any other person requiring ice may purchase it at the price (per fish box) indicated in the column adjacent subject to availability. At times of high demand, please give prior notice to the Harbourmaster to ensure demands can be met.</t>
    </r>
  </si>
  <si>
    <t>C.10</t>
  </si>
  <si>
    <t>COMMERCIAL OR CHARTER OPERATIONS</t>
  </si>
  <si>
    <t>C.10.1</t>
  </si>
  <si>
    <t>Vessels or organisations that are operating or are involved in “ferrying” activities e.g. commercial crew changes or deliveries of persons, materials and supplies to vessels outside the harbour shall declare themselves to be involved in such trade.
Operators of such services shall notify the Harbourmaster of all such trips and shall pay to that Harbourmaster the fee indicated on the right for each and every trip made. This is in addition to normal harbour dues if berthed in the Harbour.  No Harbour Dues will be charged for single entry.
Such “trip” shall be defined as any trip that involves any exit, entry,  or both for the purposes of transporting any persons or materials to or from any vessel berthed or passing offshore at any Aberdeenshire operated Harbour.</t>
  </si>
  <si>
    <t>C.10.2</t>
  </si>
  <si>
    <t>Vessel operators who use their own vessel as a tender for the above operation shall pay a fee per passenger as indicated on the column to the right.</t>
  </si>
  <si>
    <t>C.10.3</t>
  </si>
  <si>
    <t>Vessels or organisations that are operating a second or third party training business, testing and/or verification of equipment etc shall declare themselves to be involved in such trade and shall notify the Harbourmaster of all such trips and shall pay to that Harbourmaster a fee equivalent to 5% of the sum received for that operation and not exceeding the sum indicated on the right for each and every trainee. If no trainee or third party is carried the fee to the right will be due for each trip.</t>
  </si>
  <si>
    <t>C.10.4</t>
  </si>
  <si>
    <t>Vessels or organisations that are operating in-house training within the harbour limits shall declare themselves to be carrying out such training and shall notify the Harbourmaster of all such training and shall pay to the Harbourmaster, after the initial 10 persons trained, a fee equivalent to 5% of the sum that would be received from a second or third party organisation for such training but not exceeding the sum indicated on the right for each and every trainee.</t>
  </si>
  <si>
    <t>C.10.5</t>
  </si>
  <si>
    <t>Any organisation or operator who fails to disclose that they are engaged on any of the above services, or fails to notify the Harbourmaster of a trip shall be obliged to pay the fee in the column to the right for each and every passenger carried or a rate of twice that rate if no passengers are declared or indicated.</t>
  </si>
  <si>
    <t>C.11</t>
  </si>
  <si>
    <t>FISH LANDINGS</t>
  </si>
  <si>
    <t>C.11.1</t>
  </si>
  <si>
    <t>All fish landed at Aberdeenshire Council Harbours will be charged 2.5% of gross landings</t>
  </si>
  <si>
    <t>C.11.2</t>
  </si>
  <si>
    <t>Failure to disclose Fish Landings at the required 3 month interval within 28 days of each  initial request.  Fish Landings still to be paid on top of this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</si>
</sst>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2" x14ac:knownFonts="1">
    <font>
      <sz val="11"/>
      <color theme="1"/>
      <name val="Calibri"/>
      <family val="2"/>
      <scheme val="minor"/>
    </font>
    <font>
      <sz val="11"/>
      <color theme="1"/>
      <name val="Arial"/>
      <family val="2"/>
    </font>
    <font>
      <sz val="11"/>
      <name val="Arial"/>
      <family val="2"/>
    </font>
    <font>
      <b/>
      <sz val="11"/>
      <color theme="1"/>
      <name val="Arial"/>
      <family val="2"/>
    </font>
    <font>
      <b/>
      <sz val="14"/>
      <color theme="1"/>
      <name val="Arial"/>
      <family val="2"/>
    </font>
    <font>
      <b/>
      <sz val="13"/>
      <color theme="1"/>
      <name val="Arial"/>
      <family val="2"/>
    </font>
    <font>
      <sz val="14"/>
      <color theme="1"/>
      <name val="Calibri"/>
      <family val="2"/>
      <scheme val="minor"/>
    </font>
    <font>
      <b/>
      <sz val="14"/>
      <color theme="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rgb="FF000000"/>
      </top>
      <bottom/>
      <diagonal/>
    </border>
  </borders>
  <cellStyleXfs count="1">
    <xf numFmtId="0" fontId="0" fillId="0" borderId="0"/>
  </cellStyleXfs>
  <cellXfs count="95">
    <xf numFmtId="0" fontId="0" fillId="0" borderId="0" xfId="0"/>
    <xf numFmtId="0" fontId="1" fillId="0" borderId="7" xfId="0" applyFont="1" applyBorder="1" applyAlignment="1">
      <alignment vertical="center" wrapText="1"/>
    </xf>
    <xf numFmtId="8" fontId="1" fillId="0" borderId="8" xfId="0" applyNumberFormat="1" applyFont="1" applyBorder="1" applyAlignment="1">
      <alignment horizontal="center" vertical="center" wrapText="1"/>
    </xf>
    <xf numFmtId="8" fontId="2" fillId="0" borderId="12" xfId="0" applyNumberFormat="1" applyFont="1" applyBorder="1" applyAlignment="1">
      <alignment horizontal="center" vertical="center" wrapText="1"/>
    </xf>
    <xf numFmtId="8" fontId="1" fillId="0" borderId="11" xfId="0" applyNumberFormat="1" applyFont="1" applyBorder="1" applyAlignment="1">
      <alignment horizontal="center" vertical="center" wrapText="1"/>
    </xf>
    <xf numFmtId="8" fontId="1" fillId="0" borderId="7" xfId="0" applyNumberFormat="1" applyFont="1" applyBorder="1" applyAlignment="1">
      <alignment horizontal="center" vertical="center" wrapText="1"/>
    </xf>
    <xf numFmtId="0" fontId="3" fillId="0" borderId="6" xfId="0" applyFont="1" applyBorder="1" applyAlignment="1">
      <alignment vertical="center" wrapText="1"/>
    </xf>
    <xf numFmtId="8" fontId="2" fillId="0" borderId="11"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9" xfId="0" applyFont="1" applyBorder="1" applyAlignment="1">
      <alignment vertical="center"/>
    </xf>
    <xf numFmtId="0" fontId="1" fillId="0" borderId="11" xfId="0" applyFont="1" applyBorder="1" applyAlignment="1">
      <alignment vertical="center"/>
    </xf>
    <xf numFmtId="164" fontId="2" fillId="0" borderId="3"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7" xfId="0" applyFont="1" applyBorder="1" applyAlignment="1">
      <alignment vertical="center"/>
    </xf>
    <xf numFmtId="0" fontId="1" fillId="0" borderId="13" xfId="0" applyFont="1" applyBorder="1" applyAlignment="1">
      <alignment vertical="center"/>
    </xf>
    <xf numFmtId="164" fontId="1" fillId="0" borderId="11" xfId="0" applyNumberFormat="1" applyFont="1" applyBorder="1" applyAlignment="1">
      <alignment horizontal="center" vertical="center" wrapText="1"/>
    </xf>
    <xf numFmtId="0" fontId="1" fillId="3" borderId="6" xfId="0" applyFont="1" applyFill="1" applyBorder="1" applyAlignment="1">
      <alignment horizontal="center" vertical="center" wrapText="1"/>
    </xf>
    <xf numFmtId="0" fontId="5" fillId="0" borderId="11" xfId="0" applyFont="1" applyBorder="1" applyAlignment="1">
      <alignment vertical="center"/>
    </xf>
    <xf numFmtId="164" fontId="1" fillId="0" borderId="12" xfId="0" applyNumberFormat="1" applyFont="1" applyBorder="1" applyAlignment="1">
      <alignment horizontal="center" vertical="center" wrapText="1"/>
    </xf>
    <xf numFmtId="8" fontId="1" fillId="3" borderId="11" xfId="0" applyNumberFormat="1" applyFont="1" applyFill="1" applyBorder="1" applyAlignment="1">
      <alignment vertical="center" wrapText="1"/>
    </xf>
    <xf numFmtId="164" fontId="1" fillId="0" borderId="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0" fontId="1" fillId="0" borderId="7" xfId="0" applyFont="1" applyBorder="1" applyAlignment="1">
      <alignment vertical="top" wrapText="1"/>
    </xf>
    <xf numFmtId="0" fontId="1" fillId="0" borderId="9" xfId="0" applyFont="1" applyBorder="1" applyAlignment="1">
      <alignment vertical="top" wrapText="1"/>
    </xf>
    <xf numFmtId="0" fontId="1" fillId="3" borderId="8" xfId="0" applyFont="1" applyFill="1" applyBorder="1" applyAlignment="1">
      <alignment horizontal="center" vertical="center" wrapText="1"/>
    </xf>
    <xf numFmtId="164" fontId="1" fillId="0" borderId="9" xfId="0" applyNumberFormat="1" applyFont="1" applyBorder="1" applyAlignment="1">
      <alignment horizontal="center" wrapText="1"/>
    </xf>
    <xf numFmtId="0" fontId="1" fillId="3" borderId="5" xfId="0" applyFont="1" applyFill="1" applyBorder="1" applyAlignment="1">
      <alignment horizontal="center" vertical="center" wrapText="1"/>
    </xf>
    <xf numFmtId="8" fontId="2" fillId="3" borderId="8" xfId="0" applyNumberFormat="1" applyFont="1" applyFill="1" applyBorder="1" applyAlignment="1">
      <alignment horizontal="center" vertical="center" wrapText="1"/>
    </xf>
    <xf numFmtId="164" fontId="2" fillId="0" borderId="6" xfId="0" applyNumberFormat="1" applyFont="1" applyBorder="1" applyAlignment="1">
      <alignment horizontal="center" vertical="center" wrapText="1"/>
    </xf>
    <xf numFmtId="164" fontId="1" fillId="3" borderId="11" xfId="0" applyNumberFormat="1" applyFont="1" applyFill="1" applyBorder="1" applyAlignment="1">
      <alignment horizontal="center" vertical="center"/>
    </xf>
    <xf numFmtId="10" fontId="2" fillId="0" borderId="9" xfId="0" applyNumberFormat="1" applyFont="1" applyBorder="1" applyAlignment="1">
      <alignment horizontal="center" vertical="center" wrapText="1"/>
    </xf>
    <xf numFmtId="164" fontId="1" fillId="3" borderId="11" xfId="0" applyNumberFormat="1" applyFont="1" applyFill="1" applyBorder="1" applyAlignment="1">
      <alignment horizontal="center" wrapText="1"/>
    </xf>
    <xf numFmtId="164" fontId="2" fillId="0" borderId="7" xfId="0" applyNumberFormat="1" applyFont="1" applyBorder="1" applyAlignment="1">
      <alignment horizontal="center" vertical="center" wrapText="1"/>
    </xf>
    <xf numFmtId="0" fontId="1" fillId="0" borderId="11" xfId="0" applyFont="1" applyBorder="1" applyAlignment="1">
      <alignment horizontal="left" vertical="center"/>
    </xf>
    <xf numFmtId="8" fontId="1" fillId="0" borderId="9" xfId="0" applyNumberFormat="1" applyFont="1" applyBorder="1" applyAlignment="1">
      <alignment horizontal="center" vertical="center" wrapText="1"/>
    </xf>
    <xf numFmtId="8" fontId="1" fillId="0" borderId="6" xfId="0" applyNumberFormat="1" applyFont="1" applyBorder="1" applyAlignment="1">
      <alignment horizontal="center" vertical="center" wrapText="1"/>
    </xf>
    <xf numFmtId="10" fontId="1" fillId="0" borderId="6" xfId="0" applyNumberFormat="1" applyFont="1" applyBorder="1" applyAlignment="1">
      <alignment horizontal="center" vertical="center" wrapText="1"/>
    </xf>
    <xf numFmtId="0" fontId="1" fillId="0" borderId="0" xfId="0" applyFont="1"/>
    <xf numFmtId="164" fontId="9" fillId="0" borderId="8" xfId="0" applyNumberFormat="1" applyFont="1" applyBorder="1" applyAlignment="1">
      <alignment horizontal="center" vertical="center" wrapText="1"/>
    </xf>
    <xf numFmtId="0" fontId="9" fillId="0" borderId="9" xfId="0" applyFont="1" applyBorder="1" applyAlignment="1">
      <alignment vertical="center"/>
    </xf>
    <xf numFmtId="164" fontId="9" fillId="0" borderId="9" xfId="0" applyNumberFormat="1" applyFont="1" applyBorder="1" applyAlignment="1">
      <alignment horizontal="center" vertical="center" wrapText="1"/>
    </xf>
    <xf numFmtId="8" fontId="1" fillId="0" borderId="14" xfId="0" applyNumberFormat="1" applyFont="1" applyBorder="1" applyAlignment="1">
      <alignment horizontal="center" vertical="center" wrapText="1"/>
    </xf>
    <xf numFmtId="0" fontId="9" fillId="0" borderId="6" xfId="0" applyFont="1" applyBorder="1" applyAlignment="1">
      <alignment vertical="center"/>
    </xf>
    <xf numFmtId="164" fontId="9" fillId="0" borderId="11"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0" fontId="1" fillId="3" borderId="6" xfId="0" applyFont="1" applyFill="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8" fontId="1" fillId="0" borderId="6" xfId="0" applyNumberFormat="1" applyFont="1" applyBorder="1" applyAlignment="1">
      <alignment horizontal="center" vertical="center" wrapText="1"/>
    </xf>
    <xf numFmtId="8" fontId="1" fillId="0" borderId="9" xfId="0" applyNumberFormat="1" applyFont="1" applyBorder="1" applyAlignment="1">
      <alignment horizontal="center" vertical="center" wrapText="1"/>
    </xf>
    <xf numFmtId="0" fontId="1" fillId="0" borderId="6"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4" fillId="0" borderId="1" xfId="0" applyFont="1" applyBorder="1" applyAlignment="1">
      <alignment vertical="center" wrapText="1"/>
    </xf>
    <xf numFmtId="0" fontId="6" fillId="0" borderId="3" xfId="0" applyFont="1" applyBorder="1" applyAlignment="1">
      <alignment vertical="center" wrapText="1"/>
    </xf>
    <xf numFmtId="0" fontId="4" fillId="0" borderId="4" xfId="0" applyFont="1" applyBorder="1" applyAlignment="1">
      <alignment vertical="center" wrapText="1"/>
    </xf>
    <xf numFmtId="0" fontId="6" fillId="0" borderId="5" xfId="0" applyFont="1" applyBorder="1" applyAlignment="1">
      <alignment vertical="center" wrapText="1"/>
    </xf>
    <xf numFmtId="0" fontId="1" fillId="0" borderId="13" xfId="0" applyFont="1" applyBorder="1" applyAlignment="1">
      <alignment vertical="center" wrapText="1"/>
    </xf>
    <xf numFmtId="0" fontId="0" fillId="0" borderId="12" xfId="0" applyBorder="1" applyAlignment="1">
      <alignment vertical="center" wrapText="1"/>
    </xf>
    <xf numFmtId="0" fontId="4" fillId="0" borderId="13" xfId="0" applyFont="1" applyBorder="1" applyAlignment="1">
      <alignment vertical="center" wrapText="1"/>
    </xf>
    <xf numFmtId="0" fontId="7" fillId="0" borderId="12" xfId="0" applyFont="1" applyBorder="1" applyAlignment="1">
      <alignment vertical="center" wrapText="1"/>
    </xf>
    <xf numFmtId="0" fontId="1" fillId="0" borderId="6" xfId="0" applyFont="1" applyBorder="1" applyAlignment="1">
      <alignment vertical="center" wrapText="1"/>
    </xf>
    <xf numFmtId="0" fontId="0" fillId="0" borderId="7" xfId="0" applyBorder="1" applyAlignment="1">
      <alignment wrapText="1"/>
    </xf>
    <xf numFmtId="0" fontId="0" fillId="0" borderId="9" xfId="0" applyBorder="1" applyAlignment="1">
      <alignment wrapText="1"/>
    </xf>
    <xf numFmtId="0" fontId="1" fillId="0" borderId="9" xfId="0" applyFont="1" applyBorder="1" applyAlignment="1">
      <alignment vertical="center"/>
    </xf>
    <xf numFmtId="0" fontId="1" fillId="0" borderId="1" xfId="0" applyFont="1" applyBorder="1" applyAlignment="1">
      <alignment vertical="center" wrapText="1"/>
    </xf>
    <xf numFmtId="0" fontId="0" fillId="0" borderId="3" xfId="0" applyBorder="1" applyAlignment="1">
      <alignment vertical="center" wrapText="1"/>
    </xf>
    <xf numFmtId="0" fontId="1" fillId="0" borderId="4" xfId="0" applyFont="1" applyBorder="1" applyAlignment="1">
      <alignment vertical="center" wrapText="1"/>
    </xf>
    <xf numFmtId="0" fontId="0" fillId="0" borderId="5" xfId="0" applyBorder="1" applyAlignment="1">
      <alignment vertical="center" wrapText="1"/>
    </xf>
    <xf numFmtId="0" fontId="9" fillId="0" borderId="13" xfId="0" applyFont="1" applyBorder="1" applyAlignment="1">
      <alignment vertical="center" wrapText="1"/>
    </xf>
    <xf numFmtId="0" fontId="11" fillId="0" borderId="12" xfId="0" applyFont="1" applyBorder="1" applyAlignment="1">
      <alignment vertical="center" wrapText="1"/>
    </xf>
    <xf numFmtId="0" fontId="1" fillId="0" borderId="7" xfId="0" applyFont="1" applyBorder="1" applyAlignment="1">
      <alignment vertical="center"/>
    </xf>
    <xf numFmtId="0" fontId="1" fillId="0" borderId="12" xfId="0" applyFont="1" applyBorder="1" applyAlignment="1">
      <alignment vertical="center" wrapText="1"/>
    </xf>
    <xf numFmtId="0" fontId="0" fillId="0" borderId="12" xfId="0" applyBorder="1" applyAlignment="1">
      <alignment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13" xfId="0" applyFont="1" applyBorder="1" applyAlignment="1">
      <alignment vertical="top" wrapText="1"/>
    </xf>
    <xf numFmtId="0" fontId="1" fillId="0" borderId="12" xfId="0" applyFont="1" applyBorder="1" applyAlignment="1">
      <alignment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9" fillId="0" borderId="11" xfId="0" applyFont="1" applyBorder="1" applyAlignment="1">
      <alignment vertical="center" wrapText="1"/>
    </xf>
    <xf numFmtId="0" fontId="11" fillId="0" borderId="11"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163BD-23B3-4779-862E-BBCF494A1798}">
  <sheetPr>
    <pageSetUpPr fitToPage="1"/>
  </sheetPr>
  <dimension ref="A1:G56"/>
  <sheetViews>
    <sheetView tabSelected="1" workbookViewId="0">
      <pane xSplit="1" ySplit="2" topLeftCell="B3" activePane="bottomRight" state="frozen"/>
      <selection pane="topRight" activeCell="B1" sqref="B1"/>
      <selection pane="bottomLeft" activeCell="A3" sqref="A3"/>
      <selection pane="bottomRight" activeCell="J15" sqref="J15"/>
    </sheetView>
  </sheetViews>
  <sheetFormatPr defaultRowHeight="14.4" x14ac:dyDescent="0.3"/>
  <cols>
    <col min="1" max="1" width="7.44140625" customWidth="1"/>
    <col min="2" max="2" width="50.77734375" customWidth="1"/>
    <col min="3" max="3" width="31.77734375" customWidth="1"/>
    <col min="4" max="6" width="22.21875" customWidth="1"/>
    <col min="254" max="254" width="50.77734375" customWidth="1"/>
    <col min="255" max="255" width="31.77734375" customWidth="1"/>
    <col min="256" max="259" width="22.21875" customWidth="1"/>
    <col min="510" max="510" width="50.77734375" customWidth="1"/>
    <col min="511" max="511" width="31.77734375" customWidth="1"/>
    <col min="512" max="515" width="22.21875" customWidth="1"/>
    <col min="766" max="766" width="50.77734375" customWidth="1"/>
    <col min="767" max="767" width="31.77734375" customWidth="1"/>
    <col min="768" max="771" width="22.21875" customWidth="1"/>
    <col min="1022" max="1022" width="50.77734375" customWidth="1"/>
    <col min="1023" max="1023" width="31.77734375" customWidth="1"/>
    <col min="1024" max="1027" width="22.21875" customWidth="1"/>
    <col min="1278" max="1278" width="50.77734375" customWidth="1"/>
    <col min="1279" max="1279" width="31.77734375" customWidth="1"/>
    <col min="1280" max="1283" width="22.21875" customWidth="1"/>
    <col min="1534" max="1534" width="50.77734375" customWidth="1"/>
    <col min="1535" max="1535" width="31.77734375" customWidth="1"/>
    <col min="1536" max="1539" width="22.21875" customWidth="1"/>
    <col min="1790" max="1790" width="50.77734375" customWidth="1"/>
    <col min="1791" max="1791" width="31.77734375" customWidth="1"/>
    <col min="1792" max="1795" width="22.21875" customWidth="1"/>
    <col min="2046" max="2046" width="50.77734375" customWidth="1"/>
    <col min="2047" max="2047" width="31.77734375" customWidth="1"/>
    <col min="2048" max="2051" width="22.21875" customWidth="1"/>
    <col min="2302" max="2302" width="50.77734375" customWidth="1"/>
    <col min="2303" max="2303" width="31.77734375" customWidth="1"/>
    <col min="2304" max="2307" width="22.21875" customWidth="1"/>
    <col min="2558" max="2558" width="50.77734375" customWidth="1"/>
    <col min="2559" max="2559" width="31.77734375" customWidth="1"/>
    <col min="2560" max="2563" width="22.21875" customWidth="1"/>
    <col min="2814" max="2814" width="50.77734375" customWidth="1"/>
    <col min="2815" max="2815" width="31.77734375" customWidth="1"/>
    <col min="2816" max="2819" width="22.21875" customWidth="1"/>
    <col min="3070" max="3070" width="50.77734375" customWidth="1"/>
    <col min="3071" max="3071" width="31.77734375" customWidth="1"/>
    <col min="3072" max="3075" width="22.21875" customWidth="1"/>
    <col min="3326" max="3326" width="50.77734375" customWidth="1"/>
    <col min="3327" max="3327" width="31.77734375" customWidth="1"/>
    <col min="3328" max="3331" width="22.21875" customWidth="1"/>
    <col min="3582" max="3582" width="50.77734375" customWidth="1"/>
    <col min="3583" max="3583" width="31.77734375" customWidth="1"/>
    <col min="3584" max="3587" width="22.21875" customWidth="1"/>
    <col min="3838" max="3838" width="50.77734375" customWidth="1"/>
    <col min="3839" max="3839" width="31.77734375" customWidth="1"/>
    <col min="3840" max="3843" width="22.21875" customWidth="1"/>
    <col min="4094" max="4094" width="50.77734375" customWidth="1"/>
    <col min="4095" max="4095" width="31.77734375" customWidth="1"/>
    <col min="4096" max="4099" width="22.21875" customWidth="1"/>
    <col min="4350" max="4350" width="50.77734375" customWidth="1"/>
    <col min="4351" max="4351" width="31.77734375" customWidth="1"/>
    <col min="4352" max="4355" width="22.21875" customWidth="1"/>
    <col min="4606" max="4606" width="50.77734375" customWidth="1"/>
    <col min="4607" max="4607" width="31.77734375" customWidth="1"/>
    <col min="4608" max="4611" width="22.21875" customWidth="1"/>
    <col min="4862" max="4862" width="50.77734375" customWidth="1"/>
    <col min="4863" max="4863" width="31.77734375" customWidth="1"/>
    <col min="4864" max="4867" width="22.21875" customWidth="1"/>
    <col min="5118" max="5118" width="50.77734375" customWidth="1"/>
    <col min="5119" max="5119" width="31.77734375" customWidth="1"/>
    <col min="5120" max="5123" width="22.21875" customWidth="1"/>
    <col min="5374" max="5374" width="50.77734375" customWidth="1"/>
    <col min="5375" max="5375" width="31.77734375" customWidth="1"/>
    <col min="5376" max="5379" width="22.21875" customWidth="1"/>
    <col min="5630" max="5630" width="50.77734375" customWidth="1"/>
    <col min="5631" max="5631" width="31.77734375" customWidth="1"/>
    <col min="5632" max="5635" width="22.21875" customWidth="1"/>
    <col min="5886" max="5886" width="50.77734375" customWidth="1"/>
    <col min="5887" max="5887" width="31.77734375" customWidth="1"/>
    <col min="5888" max="5891" width="22.21875" customWidth="1"/>
    <col min="6142" max="6142" width="50.77734375" customWidth="1"/>
    <col min="6143" max="6143" width="31.77734375" customWidth="1"/>
    <col min="6144" max="6147" width="22.21875" customWidth="1"/>
    <col min="6398" max="6398" width="50.77734375" customWidth="1"/>
    <col min="6399" max="6399" width="31.77734375" customWidth="1"/>
    <col min="6400" max="6403" width="22.21875" customWidth="1"/>
    <col min="6654" max="6654" width="50.77734375" customWidth="1"/>
    <col min="6655" max="6655" width="31.77734375" customWidth="1"/>
    <col min="6656" max="6659" width="22.21875" customWidth="1"/>
    <col min="6910" max="6910" width="50.77734375" customWidth="1"/>
    <col min="6911" max="6911" width="31.77734375" customWidth="1"/>
    <col min="6912" max="6915" width="22.21875" customWidth="1"/>
    <col min="7166" max="7166" width="50.77734375" customWidth="1"/>
    <col min="7167" max="7167" width="31.77734375" customWidth="1"/>
    <col min="7168" max="7171" width="22.21875" customWidth="1"/>
    <col min="7422" max="7422" width="50.77734375" customWidth="1"/>
    <col min="7423" max="7423" width="31.77734375" customWidth="1"/>
    <col min="7424" max="7427" width="22.21875" customWidth="1"/>
    <col min="7678" max="7678" width="50.77734375" customWidth="1"/>
    <col min="7679" max="7679" width="31.77734375" customWidth="1"/>
    <col min="7680" max="7683" width="22.21875" customWidth="1"/>
    <col min="7934" max="7934" width="50.77734375" customWidth="1"/>
    <col min="7935" max="7935" width="31.77734375" customWidth="1"/>
    <col min="7936" max="7939" width="22.21875" customWidth="1"/>
    <col min="8190" max="8190" width="50.77734375" customWidth="1"/>
    <col min="8191" max="8191" width="31.77734375" customWidth="1"/>
    <col min="8192" max="8195" width="22.21875" customWidth="1"/>
    <col min="8446" max="8446" width="50.77734375" customWidth="1"/>
    <col min="8447" max="8447" width="31.77734375" customWidth="1"/>
    <col min="8448" max="8451" width="22.21875" customWidth="1"/>
    <col min="8702" max="8702" width="50.77734375" customWidth="1"/>
    <col min="8703" max="8703" width="31.77734375" customWidth="1"/>
    <col min="8704" max="8707" width="22.21875" customWidth="1"/>
    <col min="8958" max="8958" width="50.77734375" customWidth="1"/>
    <col min="8959" max="8959" width="31.77734375" customWidth="1"/>
    <col min="8960" max="8963" width="22.21875" customWidth="1"/>
    <col min="9214" max="9214" width="50.77734375" customWidth="1"/>
    <col min="9215" max="9215" width="31.77734375" customWidth="1"/>
    <col min="9216" max="9219" width="22.21875" customWidth="1"/>
    <col min="9470" max="9470" width="50.77734375" customWidth="1"/>
    <col min="9471" max="9471" width="31.77734375" customWidth="1"/>
    <col min="9472" max="9475" width="22.21875" customWidth="1"/>
    <col min="9726" max="9726" width="50.77734375" customWidth="1"/>
    <col min="9727" max="9727" width="31.77734375" customWidth="1"/>
    <col min="9728" max="9731" width="22.21875" customWidth="1"/>
    <col min="9982" max="9982" width="50.77734375" customWidth="1"/>
    <col min="9983" max="9983" width="31.77734375" customWidth="1"/>
    <col min="9984" max="9987" width="22.21875" customWidth="1"/>
    <col min="10238" max="10238" width="50.77734375" customWidth="1"/>
    <col min="10239" max="10239" width="31.77734375" customWidth="1"/>
    <col min="10240" max="10243" width="22.21875" customWidth="1"/>
    <col min="10494" max="10494" width="50.77734375" customWidth="1"/>
    <col min="10495" max="10495" width="31.77734375" customWidth="1"/>
    <col min="10496" max="10499" width="22.21875" customWidth="1"/>
    <col min="10750" max="10750" width="50.77734375" customWidth="1"/>
    <col min="10751" max="10751" width="31.77734375" customWidth="1"/>
    <col min="10752" max="10755" width="22.21875" customWidth="1"/>
    <col min="11006" max="11006" width="50.77734375" customWidth="1"/>
    <col min="11007" max="11007" width="31.77734375" customWidth="1"/>
    <col min="11008" max="11011" width="22.21875" customWidth="1"/>
    <col min="11262" max="11262" width="50.77734375" customWidth="1"/>
    <col min="11263" max="11263" width="31.77734375" customWidth="1"/>
    <col min="11264" max="11267" width="22.21875" customWidth="1"/>
    <col min="11518" max="11518" width="50.77734375" customWidth="1"/>
    <col min="11519" max="11519" width="31.77734375" customWidth="1"/>
    <col min="11520" max="11523" width="22.21875" customWidth="1"/>
    <col min="11774" max="11774" width="50.77734375" customWidth="1"/>
    <col min="11775" max="11775" width="31.77734375" customWidth="1"/>
    <col min="11776" max="11779" width="22.21875" customWidth="1"/>
    <col min="12030" max="12030" width="50.77734375" customWidth="1"/>
    <col min="12031" max="12031" width="31.77734375" customWidth="1"/>
    <col min="12032" max="12035" width="22.21875" customWidth="1"/>
    <col min="12286" max="12286" width="50.77734375" customWidth="1"/>
    <col min="12287" max="12287" width="31.77734375" customWidth="1"/>
    <col min="12288" max="12291" width="22.21875" customWidth="1"/>
    <col min="12542" max="12542" width="50.77734375" customWidth="1"/>
    <col min="12543" max="12543" width="31.77734375" customWidth="1"/>
    <col min="12544" max="12547" width="22.21875" customWidth="1"/>
    <col min="12798" max="12798" width="50.77734375" customWidth="1"/>
    <col min="12799" max="12799" width="31.77734375" customWidth="1"/>
    <col min="12800" max="12803" width="22.21875" customWidth="1"/>
    <col min="13054" max="13054" width="50.77734375" customWidth="1"/>
    <col min="13055" max="13055" width="31.77734375" customWidth="1"/>
    <col min="13056" max="13059" width="22.21875" customWidth="1"/>
    <col min="13310" max="13310" width="50.77734375" customWidth="1"/>
    <col min="13311" max="13311" width="31.77734375" customWidth="1"/>
    <col min="13312" max="13315" width="22.21875" customWidth="1"/>
    <col min="13566" max="13566" width="50.77734375" customWidth="1"/>
    <col min="13567" max="13567" width="31.77734375" customWidth="1"/>
    <col min="13568" max="13571" width="22.21875" customWidth="1"/>
    <col min="13822" max="13822" width="50.77734375" customWidth="1"/>
    <col min="13823" max="13823" width="31.77734375" customWidth="1"/>
    <col min="13824" max="13827" width="22.21875" customWidth="1"/>
    <col min="14078" max="14078" width="50.77734375" customWidth="1"/>
    <col min="14079" max="14079" width="31.77734375" customWidth="1"/>
    <col min="14080" max="14083" width="22.21875" customWidth="1"/>
    <col min="14334" max="14334" width="50.77734375" customWidth="1"/>
    <col min="14335" max="14335" width="31.77734375" customWidth="1"/>
    <col min="14336" max="14339" width="22.21875" customWidth="1"/>
    <col min="14590" max="14590" width="50.77734375" customWidth="1"/>
    <col min="14591" max="14591" width="31.77734375" customWidth="1"/>
    <col min="14592" max="14595" width="22.21875" customWidth="1"/>
    <col min="14846" max="14846" width="50.77734375" customWidth="1"/>
    <col min="14847" max="14847" width="31.77734375" customWidth="1"/>
    <col min="14848" max="14851" width="22.21875" customWidth="1"/>
    <col min="15102" max="15102" width="50.77734375" customWidth="1"/>
    <col min="15103" max="15103" width="31.77734375" customWidth="1"/>
    <col min="15104" max="15107" width="22.21875" customWidth="1"/>
    <col min="15358" max="15358" width="50.77734375" customWidth="1"/>
    <col min="15359" max="15359" width="31.77734375" customWidth="1"/>
    <col min="15360" max="15363" width="22.21875" customWidth="1"/>
    <col min="15614" max="15614" width="50.77734375" customWidth="1"/>
    <col min="15615" max="15615" width="31.77734375" customWidth="1"/>
    <col min="15616" max="15619" width="22.21875" customWidth="1"/>
    <col min="15870" max="15870" width="50.77734375" customWidth="1"/>
    <col min="15871" max="15871" width="31.77734375" customWidth="1"/>
    <col min="15872" max="15875" width="22.21875" customWidth="1"/>
    <col min="16126" max="16126" width="50.77734375" customWidth="1"/>
    <col min="16127" max="16127" width="31.77734375" customWidth="1"/>
    <col min="16128" max="16131" width="22.21875" customWidth="1"/>
  </cols>
  <sheetData>
    <row r="1" spans="1:6" ht="15" customHeight="1" x14ac:dyDescent="0.3">
      <c r="A1" s="88"/>
      <c r="B1" s="89" t="s">
        <v>0</v>
      </c>
      <c r="C1" s="90"/>
      <c r="D1" s="86" t="s">
        <v>1</v>
      </c>
      <c r="E1" s="84" t="s">
        <v>2</v>
      </c>
      <c r="F1" s="86" t="s">
        <v>3</v>
      </c>
    </row>
    <row r="2" spans="1:6" ht="21.6" customHeight="1" x14ac:dyDescent="0.3">
      <c r="A2" s="88"/>
      <c r="B2" s="91"/>
      <c r="C2" s="92"/>
      <c r="D2" s="87"/>
      <c r="E2" s="85"/>
      <c r="F2" s="87"/>
    </row>
    <row r="3" spans="1:6" ht="12" customHeight="1" x14ac:dyDescent="0.3">
      <c r="A3" s="57" t="s">
        <v>4</v>
      </c>
      <c r="B3" s="59" t="s">
        <v>5</v>
      </c>
      <c r="C3" s="60"/>
      <c r="D3" s="80"/>
      <c r="E3" s="80"/>
      <c r="F3" s="80"/>
    </row>
    <row r="4" spans="1:6" ht="12" customHeight="1" x14ac:dyDescent="0.3">
      <c r="A4" s="58"/>
      <c r="B4" s="61"/>
      <c r="C4" s="62"/>
      <c r="D4" s="81"/>
      <c r="E4" s="81"/>
      <c r="F4" s="81"/>
    </row>
    <row r="5" spans="1:6" x14ac:dyDescent="0.3">
      <c r="A5" s="54" t="s">
        <v>6</v>
      </c>
      <c r="B5" s="1" t="s">
        <v>7</v>
      </c>
      <c r="C5" s="67" t="s">
        <v>8</v>
      </c>
      <c r="D5" s="9">
        <v>117</v>
      </c>
      <c r="E5" s="23">
        <f t="shared" ref="E5:E14" si="0">D5*20%</f>
        <v>23.400000000000002</v>
      </c>
      <c r="F5" s="23">
        <f>D5+E5</f>
        <v>140.4</v>
      </c>
    </row>
    <row r="6" spans="1:6" x14ac:dyDescent="0.3">
      <c r="A6" s="77"/>
      <c r="B6" s="1" t="s">
        <v>9</v>
      </c>
      <c r="C6" s="68"/>
      <c r="D6" s="24">
        <f>117+21</f>
        <v>138</v>
      </c>
      <c r="E6" s="24">
        <f t="shared" si="0"/>
        <v>27.6</v>
      </c>
      <c r="F6" s="24">
        <f>D6+E6</f>
        <v>165.6</v>
      </c>
    </row>
    <row r="7" spans="1:6" x14ac:dyDescent="0.3">
      <c r="A7" s="77"/>
      <c r="B7" s="1" t="s">
        <v>10</v>
      </c>
      <c r="C7" s="68"/>
      <c r="D7" s="24">
        <f>117+(2*21)</f>
        <v>159</v>
      </c>
      <c r="E7" s="24">
        <f t="shared" si="0"/>
        <v>31.8</v>
      </c>
      <c r="F7" s="24">
        <f t="shared" ref="F7:F18" si="1">D7+E7</f>
        <v>190.8</v>
      </c>
    </row>
    <row r="8" spans="1:6" x14ac:dyDescent="0.3">
      <c r="A8" s="77"/>
      <c r="B8" s="1" t="s">
        <v>11</v>
      </c>
      <c r="C8" s="68"/>
      <c r="D8" s="8">
        <f>117+(3*21)</f>
        <v>180</v>
      </c>
      <c r="E8" s="8">
        <f t="shared" si="0"/>
        <v>36</v>
      </c>
      <c r="F8" s="24">
        <f t="shared" si="1"/>
        <v>216</v>
      </c>
    </row>
    <row r="9" spans="1:6" x14ac:dyDescent="0.3">
      <c r="A9" s="77"/>
      <c r="B9" s="1" t="s">
        <v>12</v>
      </c>
      <c r="C9" s="68"/>
      <c r="D9" s="8">
        <f>117+(4*21)</f>
        <v>201</v>
      </c>
      <c r="E9" s="8">
        <f t="shared" si="0"/>
        <v>40.200000000000003</v>
      </c>
      <c r="F9" s="24">
        <f t="shared" si="1"/>
        <v>241.2</v>
      </c>
    </row>
    <row r="10" spans="1:6" x14ac:dyDescent="0.3">
      <c r="A10" s="77"/>
      <c r="B10" s="1" t="s">
        <v>13</v>
      </c>
      <c r="C10" s="68"/>
      <c r="D10" s="8">
        <f>117+(5*21)</f>
        <v>222</v>
      </c>
      <c r="E10" s="24">
        <f t="shared" si="0"/>
        <v>44.400000000000006</v>
      </c>
      <c r="F10" s="24">
        <f t="shared" si="1"/>
        <v>266.39999999999998</v>
      </c>
    </row>
    <row r="11" spans="1:6" x14ac:dyDescent="0.3">
      <c r="A11" s="77"/>
      <c r="B11" s="1" t="s">
        <v>14</v>
      </c>
      <c r="C11" s="68"/>
      <c r="D11" s="8">
        <f>117+(6*21)</f>
        <v>243</v>
      </c>
      <c r="E11" s="42">
        <f t="shared" si="0"/>
        <v>48.6</v>
      </c>
      <c r="F11" s="24">
        <f t="shared" si="1"/>
        <v>291.60000000000002</v>
      </c>
    </row>
    <row r="12" spans="1:6" x14ac:dyDescent="0.3">
      <c r="A12" s="77"/>
      <c r="B12" s="1" t="s">
        <v>15</v>
      </c>
      <c r="C12" s="68"/>
      <c r="D12" s="24">
        <f>117+(7*21)</f>
        <v>264</v>
      </c>
      <c r="E12" s="8">
        <f t="shared" si="0"/>
        <v>52.800000000000004</v>
      </c>
      <c r="F12" s="24">
        <f t="shared" si="1"/>
        <v>316.8</v>
      </c>
    </row>
    <row r="13" spans="1:6" x14ac:dyDescent="0.3">
      <c r="A13" s="77"/>
      <c r="B13" s="1" t="s">
        <v>16</v>
      </c>
      <c r="C13" s="68"/>
      <c r="D13" s="8">
        <f>117+(8*21)</f>
        <v>285</v>
      </c>
      <c r="E13" s="8">
        <f t="shared" si="0"/>
        <v>57</v>
      </c>
      <c r="F13" s="24">
        <f t="shared" si="1"/>
        <v>342</v>
      </c>
    </row>
    <row r="14" spans="1:6" x14ac:dyDescent="0.3">
      <c r="A14" s="77"/>
      <c r="B14" s="1" t="s">
        <v>17</v>
      </c>
      <c r="C14" s="68"/>
      <c r="D14" s="8">
        <f>117+(9*21)</f>
        <v>306</v>
      </c>
      <c r="E14" s="8">
        <f t="shared" si="0"/>
        <v>61.2</v>
      </c>
      <c r="F14" s="24">
        <f t="shared" si="1"/>
        <v>367.2</v>
      </c>
    </row>
    <row r="15" spans="1:6" x14ac:dyDescent="0.3">
      <c r="A15" s="77"/>
      <c r="B15" s="1" t="s">
        <v>18</v>
      </c>
      <c r="C15" s="68"/>
      <c r="D15" s="8">
        <f>117+(10*21)</f>
        <v>327</v>
      </c>
      <c r="E15" s="8">
        <f t="shared" ref="E15:E18" si="2">D15*20%</f>
        <v>65.400000000000006</v>
      </c>
      <c r="F15" s="24">
        <f t="shared" si="1"/>
        <v>392.4</v>
      </c>
    </row>
    <row r="16" spans="1:6" x14ac:dyDescent="0.3">
      <c r="A16" s="77"/>
      <c r="B16" s="1" t="s">
        <v>19</v>
      </c>
      <c r="C16" s="68"/>
      <c r="D16" s="8">
        <f>117+(11*21)</f>
        <v>348</v>
      </c>
      <c r="E16" s="8">
        <f t="shared" si="2"/>
        <v>69.600000000000009</v>
      </c>
      <c r="F16" s="24">
        <f t="shared" si="1"/>
        <v>417.6</v>
      </c>
    </row>
    <row r="17" spans="1:7" x14ac:dyDescent="0.3">
      <c r="A17" s="77"/>
      <c r="B17" s="1" t="s">
        <v>20</v>
      </c>
      <c r="C17" s="68"/>
      <c r="D17" s="8">
        <f>117+(12*21)</f>
        <v>369</v>
      </c>
      <c r="E17" s="8">
        <f t="shared" si="2"/>
        <v>73.8</v>
      </c>
      <c r="F17" s="24">
        <f t="shared" si="1"/>
        <v>442.8</v>
      </c>
    </row>
    <row r="18" spans="1:7" x14ac:dyDescent="0.3">
      <c r="A18" s="77"/>
      <c r="B18" s="1" t="s">
        <v>21</v>
      </c>
      <c r="C18" s="68"/>
      <c r="D18" s="8">
        <f>117+(13*21)</f>
        <v>390</v>
      </c>
      <c r="E18" s="8">
        <f t="shared" si="2"/>
        <v>78</v>
      </c>
      <c r="F18" s="24">
        <f t="shared" si="1"/>
        <v>468</v>
      </c>
    </row>
    <row r="19" spans="1:7" ht="15" thickBot="1" x14ac:dyDescent="0.35">
      <c r="A19" s="70"/>
      <c r="B19" s="1" t="s">
        <v>22</v>
      </c>
      <c r="C19" s="69"/>
      <c r="D19" s="8">
        <f>117+(14*21)</f>
        <v>411</v>
      </c>
      <c r="E19" s="10">
        <f>D19*20%</f>
        <v>82.2</v>
      </c>
      <c r="F19" s="11">
        <f>D19+E19</f>
        <v>493.2</v>
      </c>
    </row>
    <row r="20" spans="1:7" ht="14.55" customHeight="1" x14ac:dyDescent="0.3">
      <c r="A20" s="54" t="s">
        <v>23</v>
      </c>
      <c r="B20" s="6" t="s">
        <v>24</v>
      </c>
      <c r="C20" s="67" t="s">
        <v>25</v>
      </c>
      <c r="D20" s="19"/>
      <c r="E20" s="28"/>
      <c r="F20" s="49"/>
    </row>
    <row r="21" spans="1:7" x14ac:dyDescent="0.3">
      <c r="A21" s="55"/>
      <c r="B21" s="1" t="s">
        <v>26</v>
      </c>
      <c r="C21" s="68"/>
      <c r="D21" s="2">
        <v>834</v>
      </c>
      <c r="E21" s="2">
        <f>D21*20%</f>
        <v>166.8</v>
      </c>
      <c r="F21" s="2">
        <f>D21+E21</f>
        <v>1000.8</v>
      </c>
    </row>
    <row r="22" spans="1:7" x14ac:dyDescent="0.3">
      <c r="A22" s="55"/>
      <c r="B22" s="26" t="s">
        <v>27</v>
      </c>
      <c r="C22" s="68"/>
      <c r="D22" s="2">
        <v>1099</v>
      </c>
      <c r="E22" s="2">
        <f>D22*20%</f>
        <v>219.8</v>
      </c>
      <c r="F22" s="2">
        <f>D22+E22</f>
        <v>1318.8</v>
      </c>
    </row>
    <row r="23" spans="1:7" x14ac:dyDescent="0.3">
      <c r="A23" s="56"/>
      <c r="B23" s="27" t="s">
        <v>28</v>
      </c>
      <c r="C23" s="69"/>
      <c r="D23" s="29">
        <v>1364</v>
      </c>
      <c r="E23" s="29">
        <f>D23*20%</f>
        <v>272.8</v>
      </c>
      <c r="F23" s="29">
        <f>D23+E23</f>
        <v>1636.8</v>
      </c>
    </row>
    <row r="24" spans="1:7" ht="24" customHeight="1" x14ac:dyDescent="0.3">
      <c r="A24" s="20" t="s">
        <v>29</v>
      </c>
      <c r="B24" s="65" t="s">
        <v>30</v>
      </c>
      <c r="C24" s="66"/>
      <c r="D24" s="35"/>
      <c r="E24" s="35"/>
      <c r="F24" s="35"/>
      <c r="G24" s="41"/>
    </row>
    <row r="25" spans="1:7" ht="43.05" customHeight="1" x14ac:dyDescent="0.3">
      <c r="A25" s="13" t="s">
        <v>31</v>
      </c>
      <c r="B25" s="63" t="s">
        <v>32</v>
      </c>
      <c r="C25" s="64"/>
      <c r="D25" s="18">
        <v>11</v>
      </c>
      <c r="E25" s="18">
        <v>0</v>
      </c>
      <c r="F25" s="18">
        <f>D25+E25</f>
        <v>11</v>
      </c>
    </row>
    <row r="26" spans="1:7" ht="44.1" customHeight="1" x14ac:dyDescent="0.3">
      <c r="A26" s="13" t="s">
        <v>33</v>
      </c>
      <c r="B26" s="73" t="s">
        <v>34</v>
      </c>
      <c r="C26" s="74"/>
      <c r="D26" s="25">
        <v>28</v>
      </c>
      <c r="E26" s="25">
        <v>0</v>
      </c>
      <c r="F26" s="25">
        <f>D26+E26</f>
        <v>28</v>
      </c>
    </row>
    <row r="27" spans="1:7" ht="24" customHeight="1" x14ac:dyDescent="0.3">
      <c r="A27" s="20" t="s">
        <v>35</v>
      </c>
      <c r="B27" s="65" t="s">
        <v>36</v>
      </c>
      <c r="C27" s="66"/>
      <c r="D27" s="35"/>
      <c r="E27" s="35"/>
      <c r="F27" s="35"/>
    </row>
    <row r="28" spans="1:7" ht="31.05" customHeight="1" x14ac:dyDescent="0.3">
      <c r="A28" s="46" t="s">
        <v>37</v>
      </c>
      <c r="B28" s="75" t="s">
        <v>38</v>
      </c>
      <c r="C28" s="76"/>
      <c r="D28" s="47">
        <v>59.82</v>
      </c>
      <c r="E28" s="18">
        <f>D28*20%</f>
        <v>11.964</v>
      </c>
      <c r="F28" s="18">
        <f>D28+E28</f>
        <v>71.784000000000006</v>
      </c>
    </row>
    <row r="29" spans="1:7" ht="32.1" customHeight="1" x14ac:dyDescent="0.3">
      <c r="A29" s="46" t="s">
        <v>39</v>
      </c>
      <c r="B29" s="75" t="s">
        <v>40</v>
      </c>
      <c r="C29" s="76"/>
      <c r="D29" s="48">
        <v>25</v>
      </c>
      <c r="E29" s="18">
        <f>D29*20%</f>
        <v>5</v>
      </c>
      <c r="F29" s="25">
        <f>D29+E29</f>
        <v>30</v>
      </c>
    </row>
    <row r="30" spans="1:7" ht="12" customHeight="1" x14ac:dyDescent="0.3">
      <c r="A30" s="57" t="s">
        <v>41</v>
      </c>
      <c r="B30" s="59" t="s">
        <v>42</v>
      </c>
      <c r="C30" s="60"/>
      <c r="D30" s="19"/>
      <c r="E30" s="19"/>
      <c r="F30" s="19"/>
    </row>
    <row r="31" spans="1:7" ht="12" customHeight="1" x14ac:dyDescent="0.3">
      <c r="A31" s="58"/>
      <c r="B31" s="61"/>
      <c r="C31" s="62"/>
      <c r="D31" s="15"/>
      <c r="E31" s="30"/>
      <c r="F31" s="30"/>
    </row>
    <row r="32" spans="1:7" ht="29.55" customHeight="1" x14ac:dyDescent="0.3">
      <c r="A32" s="17" t="s">
        <v>43</v>
      </c>
      <c r="B32" s="63" t="s">
        <v>44</v>
      </c>
      <c r="C32" s="64"/>
      <c r="D32" s="7">
        <v>78</v>
      </c>
      <c r="E32" s="3">
        <f>D32*20%</f>
        <v>15.600000000000001</v>
      </c>
      <c r="F32" s="3">
        <f>D32+E32</f>
        <v>93.6</v>
      </c>
    </row>
    <row r="33" spans="1:6" ht="24" customHeight="1" x14ac:dyDescent="0.3">
      <c r="A33" s="20" t="s">
        <v>45</v>
      </c>
      <c r="B33" s="65" t="s">
        <v>46</v>
      </c>
      <c r="C33" s="66"/>
      <c r="D33" s="31"/>
      <c r="E33" s="31"/>
      <c r="F33" s="31"/>
    </row>
    <row r="34" spans="1:6" ht="19.05" customHeight="1" x14ac:dyDescent="0.3">
      <c r="A34" s="12" t="s">
        <v>47</v>
      </c>
      <c r="B34" s="63" t="s">
        <v>48</v>
      </c>
      <c r="C34" s="79"/>
      <c r="D34" s="14">
        <v>18</v>
      </c>
      <c r="E34" s="14">
        <f>D34*20%</f>
        <v>3.6</v>
      </c>
      <c r="F34" s="14">
        <f>D34+E34</f>
        <v>21.6</v>
      </c>
    </row>
    <row r="35" spans="1:6" ht="29.1" customHeight="1" x14ac:dyDescent="0.3">
      <c r="A35" s="13" t="s">
        <v>49</v>
      </c>
      <c r="B35" s="63" t="s">
        <v>50</v>
      </c>
      <c r="C35" s="64"/>
      <c r="D35" s="32">
        <v>69</v>
      </c>
      <c r="E35" s="32">
        <f>D35*20%</f>
        <v>13.8</v>
      </c>
      <c r="F35" s="32">
        <f>D35+E35</f>
        <v>82.8</v>
      </c>
    </row>
    <row r="36" spans="1:6" ht="24" customHeight="1" x14ac:dyDescent="0.3">
      <c r="A36" s="20" t="s">
        <v>51</v>
      </c>
      <c r="B36" s="65" t="s">
        <v>52</v>
      </c>
      <c r="C36" s="66"/>
      <c r="D36" s="33"/>
      <c r="E36" s="33"/>
      <c r="F36" s="33"/>
    </row>
    <row r="37" spans="1:6" ht="118.5" customHeight="1" x14ac:dyDescent="0.3">
      <c r="A37" s="16" t="s">
        <v>53</v>
      </c>
      <c r="B37" s="82" t="s">
        <v>54</v>
      </c>
      <c r="C37" s="83"/>
      <c r="D37" s="34">
        <v>0.2</v>
      </c>
      <c r="E37" s="34">
        <v>0</v>
      </c>
      <c r="F37" s="34">
        <v>0.2</v>
      </c>
    </row>
    <row r="38" spans="1:6" ht="24" customHeight="1" x14ac:dyDescent="0.3">
      <c r="A38" s="20" t="s">
        <v>55</v>
      </c>
      <c r="B38" s="65" t="s">
        <v>56</v>
      </c>
      <c r="C38" s="66"/>
      <c r="D38" s="33"/>
      <c r="E38" s="33"/>
      <c r="F38" s="33"/>
    </row>
    <row r="39" spans="1:6" ht="19.05" customHeight="1" x14ac:dyDescent="0.3">
      <c r="A39" s="16" t="s">
        <v>57</v>
      </c>
      <c r="B39" s="63" t="s">
        <v>58</v>
      </c>
      <c r="C39" s="78"/>
      <c r="D39" s="36">
        <v>22</v>
      </c>
      <c r="E39" s="36">
        <f>D39*20%</f>
        <v>4.4000000000000004</v>
      </c>
      <c r="F39" s="18">
        <f>D39+E39</f>
        <v>26.4</v>
      </c>
    </row>
    <row r="40" spans="1:6" ht="45.6" customHeight="1" x14ac:dyDescent="0.3">
      <c r="A40" s="37" t="s">
        <v>59</v>
      </c>
      <c r="B40" s="63" t="s">
        <v>60</v>
      </c>
      <c r="C40" s="64"/>
      <c r="D40" s="18">
        <v>70</v>
      </c>
      <c r="E40" s="18">
        <f>D40*20%</f>
        <v>14</v>
      </c>
      <c r="F40" s="21">
        <f>D40+E40</f>
        <v>84</v>
      </c>
    </row>
    <row r="41" spans="1:6" ht="19.05" customHeight="1" x14ac:dyDescent="0.3">
      <c r="A41" s="13" t="s">
        <v>61</v>
      </c>
      <c r="B41" s="63" t="s">
        <v>62</v>
      </c>
      <c r="C41" s="64"/>
      <c r="D41" s="50">
        <v>9</v>
      </c>
      <c r="E41" s="21">
        <f>D41*20%</f>
        <v>1.8</v>
      </c>
      <c r="F41" s="21">
        <f>D41+E41</f>
        <v>10.8</v>
      </c>
    </row>
    <row r="42" spans="1:6" ht="24" customHeight="1" x14ac:dyDescent="0.3">
      <c r="A42" s="20" t="s">
        <v>63</v>
      </c>
      <c r="B42" s="65" t="s">
        <v>64</v>
      </c>
      <c r="C42" s="66"/>
      <c r="D42" s="33"/>
      <c r="E42" s="33"/>
      <c r="F42" s="33"/>
    </row>
    <row r="43" spans="1:6" ht="19.05" customHeight="1" x14ac:dyDescent="0.3">
      <c r="A43" s="43" t="s">
        <v>65</v>
      </c>
      <c r="B43" s="75" t="s">
        <v>66</v>
      </c>
      <c r="C43" s="76"/>
      <c r="D43" s="51">
        <v>52</v>
      </c>
      <c r="E43" s="44">
        <f>D43*20%</f>
        <v>10.4</v>
      </c>
      <c r="F43" s="44">
        <f>D43+E43</f>
        <v>62.4</v>
      </c>
    </row>
    <row r="44" spans="1:6" ht="44.1" customHeight="1" x14ac:dyDescent="0.3">
      <c r="A44" s="13" t="s">
        <v>67</v>
      </c>
      <c r="B44" s="63" t="s">
        <v>68</v>
      </c>
      <c r="C44" s="64"/>
      <c r="D44" s="50">
        <v>13</v>
      </c>
      <c r="E44" s="21">
        <f>D44*20%</f>
        <v>2.6</v>
      </c>
      <c r="F44" s="21">
        <f>D44+E44</f>
        <v>15.6</v>
      </c>
    </row>
    <row r="45" spans="1:6" ht="24" customHeight="1" x14ac:dyDescent="0.3">
      <c r="A45" s="20" t="s">
        <v>69</v>
      </c>
      <c r="B45" s="65" t="s">
        <v>70</v>
      </c>
      <c r="C45" s="66"/>
      <c r="D45" s="33"/>
      <c r="E45" s="33"/>
      <c r="F45" s="33"/>
    </row>
    <row r="46" spans="1:6" ht="79.5" customHeight="1" x14ac:dyDescent="0.3">
      <c r="A46" s="37" t="s">
        <v>71</v>
      </c>
      <c r="B46" s="63" t="s">
        <v>72</v>
      </c>
      <c r="C46" s="64"/>
      <c r="D46" s="18">
        <v>3</v>
      </c>
      <c r="E46" s="18">
        <v>0</v>
      </c>
      <c r="F46" s="18">
        <f>D46+E46</f>
        <v>3</v>
      </c>
    </row>
    <row r="47" spans="1:6" ht="24" customHeight="1" x14ac:dyDescent="0.3">
      <c r="A47" s="20" t="s">
        <v>73</v>
      </c>
      <c r="B47" s="65" t="s">
        <v>74</v>
      </c>
      <c r="C47" s="66"/>
      <c r="D47" s="22"/>
      <c r="E47" s="22"/>
      <c r="F47" s="22"/>
    </row>
    <row r="48" spans="1:6" ht="157.5" customHeight="1" x14ac:dyDescent="0.3">
      <c r="A48" s="12" t="s">
        <v>75</v>
      </c>
      <c r="B48" s="63" t="s">
        <v>76</v>
      </c>
      <c r="C48" s="64"/>
      <c r="D48" s="38">
        <v>26</v>
      </c>
      <c r="E48" s="38">
        <v>0</v>
      </c>
      <c r="F48" s="38">
        <f>D48+E48</f>
        <v>26</v>
      </c>
    </row>
    <row r="49" spans="1:6" x14ac:dyDescent="0.3">
      <c r="A49" s="54" t="s">
        <v>77</v>
      </c>
      <c r="B49" s="71" t="s">
        <v>78</v>
      </c>
      <c r="C49" s="72"/>
      <c r="D49" s="52">
        <v>26</v>
      </c>
      <c r="E49" s="52">
        <v>0</v>
      </c>
      <c r="F49" s="52">
        <f>D49+E49</f>
        <v>26</v>
      </c>
    </row>
    <row r="50" spans="1:6" x14ac:dyDescent="0.3">
      <c r="A50" s="70"/>
      <c r="B50" s="73"/>
      <c r="C50" s="74"/>
      <c r="D50" s="53"/>
      <c r="E50" s="53"/>
      <c r="F50" s="53"/>
    </row>
    <row r="51" spans="1:6" ht="87" customHeight="1" x14ac:dyDescent="0.3">
      <c r="A51" s="13" t="s">
        <v>79</v>
      </c>
      <c r="B51" s="63" t="s">
        <v>80</v>
      </c>
      <c r="C51" s="64"/>
      <c r="D51" s="38">
        <v>26</v>
      </c>
      <c r="E51" s="38">
        <v>0</v>
      </c>
      <c r="F51" s="38">
        <f>D51+E51</f>
        <v>26</v>
      </c>
    </row>
    <row r="52" spans="1:6" ht="78" customHeight="1" x14ac:dyDescent="0.3">
      <c r="A52" s="16" t="s">
        <v>81</v>
      </c>
      <c r="B52" s="71" t="s">
        <v>82</v>
      </c>
      <c r="C52" s="72"/>
      <c r="D52" s="5">
        <v>26</v>
      </c>
      <c r="E52" s="5">
        <v>0</v>
      </c>
      <c r="F52" s="5">
        <f>D52+E52</f>
        <v>26</v>
      </c>
    </row>
    <row r="53" spans="1:6" ht="57.6" customHeight="1" x14ac:dyDescent="0.3">
      <c r="A53" s="13" t="s">
        <v>83</v>
      </c>
      <c r="B53" s="63" t="s">
        <v>84</v>
      </c>
      <c r="C53" s="64"/>
      <c r="D53" s="4">
        <v>52</v>
      </c>
      <c r="E53" s="4">
        <v>0</v>
      </c>
      <c r="F53" s="45">
        <f>D53+E53</f>
        <v>52</v>
      </c>
    </row>
    <row r="54" spans="1:6" ht="24" customHeight="1" x14ac:dyDescent="0.3">
      <c r="A54" s="20" t="s">
        <v>85</v>
      </c>
      <c r="B54" s="65" t="s">
        <v>86</v>
      </c>
      <c r="C54" s="66"/>
      <c r="D54" s="22"/>
      <c r="E54" s="22"/>
      <c r="F54" s="22"/>
    </row>
    <row r="55" spans="1:6" ht="27" customHeight="1" x14ac:dyDescent="0.3">
      <c r="A55" s="13" t="s">
        <v>87</v>
      </c>
      <c r="B55" s="67" t="s">
        <v>88</v>
      </c>
      <c r="C55" s="67"/>
      <c r="D55" s="40">
        <v>2.5000000000000001E-2</v>
      </c>
      <c r="E55" s="39"/>
      <c r="F55" s="40">
        <v>2.5000000000000001E-2</v>
      </c>
    </row>
    <row r="56" spans="1:6" ht="30.6" customHeight="1" x14ac:dyDescent="0.3">
      <c r="A56" s="13" t="s">
        <v>89</v>
      </c>
      <c r="B56" s="93" t="s">
        <v>90</v>
      </c>
      <c r="C56" s="94"/>
      <c r="D56" s="4">
        <v>517</v>
      </c>
      <c r="E56" s="4">
        <v>0</v>
      </c>
      <c r="F56" s="4">
        <f>D56+E56</f>
        <v>517</v>
      </c>
    </row>
  </sheetData>
  <mergeCells count="50">
    <mergeCell ref="B51:C51"/>
    <mergeCell ref="B52:C52"/>
    <mergeCell ref="B53:C53"/>
    <mergeCell ref="B54:C54"/>
    <mergeCell ref="B56:C56"/>
    <mergeCell ref="B55:C55"/>
    <mergeCell ref="E1:E2"/>
    <mergeCell ref="D1:D2"/>
    <mergeCell ref="F1:F2"/>
    <mergeCell ref="A1:A2"/>
    <mergeCell ref="B1:C2"/>
    <mergeCell ref="E3:E4"/>
    <mergeCell ref="F3:F4"/>
    <mergeCell ref="C5:C19"/>
    <mergeCell ref="B36:C36"/>
    <mergeCell ref="B37:C37"/>
    <mergeCell ref="D3:D4"/>
    <mergeCell ref="B27:C27"/>
    <mergeCell ref="B28:C28"/>
    <mergeCell ref="B29:C29"/>
    <mergeCell ref="A3:A4"/>
    <mergeCell ref="B3:C4"/>
    <mergeCell ref="B43:C43"/>
    <mergeCell ref="B44:C44"/>
    <mergeCell ref="B45:C45"/>
    <mergeCell ref="A5:A19"/>
    <mergeCell ref="B38:C38"/>
    <mergeCell ref="B39:C39"/>
    <mergeCell ref="B40:C40"/>
    <mergeCell ref="B41:C41"/>
    <mergeCell ref="B42:C42"/>
    <mergeCell ref="B34:C34"/>
    <mergeCell ref="B35:C35"/>
    <mergeCell ref="B24:C24"/>
    <mergeCell ref="B25:C25"/>
    <mergeCell ref="B26:C26"/>
    <mergeCell ref="D49:D50"/>
    <mergeCell ref="E49:E50"/>
    <mergeCell ref="F49:F50"/>
    <mergeCell ref="A20:A23"/>
    <mergeCell ref="A30:A31"/>
    <mergeCell ref="B30:C31"/>
    <mergeCell ref="B32:C32"/>
    <mergeCell ref="B33:C33"/>
    <mergeCell ref="C20:C23"/>
    <mergeCell ref="B46:C46"/>
    <mergeCell ref="B47:C47"/>
    <mergeCell ref="B48:C48"/>
    <mergeCell ref="A49:A50"/>
    <mergeCell ref="B49:C50"/>
  </mergeCells>
  <pageMargins left="0.7" right="0.7" top="0.75" bottom="0.75" header="0.3" footer="0.3"/>
  <pageSetup paperSize="9" scale="55"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4E7B5A20F984488B02FF1A049ACC94" ma:contentTypeVersion="13" ma:contentTypeDescription="Create a new document." ma:contentTypeScope="" ma:versionID="977b17ffa5ecebda156241c256523227">
  <xsd:schema xmlns:xsd="http://www.w3.org/2001/XMLSchema" xmlns:xs="http://www.w3.org/2001/XMLSchema" xmlns:p="http://schemas.microsoft.com/office/2006/metadata/properties" xmlns:ns2="35d6200c-bd59-4e60-8f66-33b43676ae41" xmlns:ns3="3ffd6677-c677-4905-8774-3f23e4f59076" targetNamespace="http://schemas.microsoft.com/office/2006/metadata/properties" ma:root="true" ma:fieldsID="0afa4ce16b7776851abef74d88fb484b" ns2:_="" ns3:_="">
    <xsd:import namespace="35d6200c-bd59-4e60-8f66-33b43676ae41"/>
    <xsd:import namespace="3ffd6677-c677-4905-8774-3f23e4f590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d6200c-bd59-4e60-8f66-33b43676ae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fd6677-c677-4905-8774-3f23e4f5907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AADED9-8738-4F38-9C1B-B56E75EEF607}">
  <ds:schemaRefs>
    <ds:schemaRef ds:uri="http://schemas.microsoft.com/sharepoint/v3/contenttype/forms"/>
  </ds:schemaRefs>
</ds:datastoreItem>
</file>

<file path=customXml/itemProps2.xml><?xml version="1.0" encoding="utf-8"?>
<ds:datastoreItem xmlns:ds="http://schemas.openxmlformats.org/officeDocument/2006/customXml" ds:itemID="{D447842C-227D-4CA9-B9D2-40B41D9E131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02AB6EB-08ED-4E10-9BC0-7EB191EA4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d6200c-bd59-4e60-8f66-33b43676ae41"/>
    <ds:schemaRef ds:uri="3ffd6677-c677-4905-8774-3f23e4f590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Harbour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McCallum</dc:creator>
  <cp:keywords/>
  <dc:description/>
  <cp:lastModifiedBy>Lynn A. Campbell</cp:lastModifiedBy>
  <cp:revision/>
  <dcterms:created xsi:type="dcterms:W3CDTF">2021-05-25T08:07:08Z</dcterms:created>
  <dcterms:modified xsi:type="dcterms:W3CDTF">2022-04-06T14:39:20Z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0x010100794E7B5A20F984488B02FF1A049ACC94</vt:lpwstr>
  </property>
</Properties>
</file>